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b12d2cd59fb1ed88/ドキュメント/ohgake_seiyu/ﾎｰﾑﾍﾟｰｼﾞﾃﾞｰﾀ/2026_rec/22th_shunki/"/>
    </mc:Choice>
  </mc:AlternateContent>
  <xr:revisionPtr revIDLastSave="1" documentId="8_{4C7960BA-559A-47F1-A550-0F5377E1B150}" xr6:coauthVersionLast="47" xr6:coauthVersionMax="47" xr10:uidLastSave="{6D3211BD-845E-4946-9A37-43B53314AED0}"/>
  <bookViews>
    <workbookView xWindow="377" yWindow="0" windowWidth="15950" windowHeight="11243" xr2:uid="{7EC741F0-7CEC-4248-98EE-DAFEDEAF8684}"/>
  </bookViews>
  <sheets>
    <sheet name="申込書" sheetId="1" r:id="rId1"/>
    <sheet name="名前リスト" sheetId="2" r:id="rId2"/>
    <sheet name="個票（記入禁止）" sheetId="3" r:id="rId3"/>
  </sheets>
  <definedNames>
    <definedName name="_xlnm.Print_Area" localSheetId="2">'個票（記入禁止）'!$A$1:$K$9</definedName>
    <definedName name="種目">名前リスト!$C$2:$C$18</definedName>
    <definedName name="性別">名前リスト!$A$2:$A$3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4" i="1" l="1"/>
  <c r="U5" i="1"/>
  <c r="U3" i="1"/>
  <c r="B2" i="3"/>
  <c r="I9" i="3"/>
  <c r="I8" i="3"/>
  <c r="F9" i="3"/>
  <c r="F8" i="3"/>
  <c r="C9" i="3"/>
  <c r="C8" i="3"/>
  <c r="H7" i="3"/>
  <c r="B7" i="3"/>
  <c r="B6" i="3"/>
  <c r="J5" i="3"/>
  <c r="G5" i="3"/>
  <c r="E5" i="3"/>
  <c r="K4" i="3"/>
  <c r="I4" i="3"/>
  <c r="H4" i="3"/>
  <c r="H3" i="3"/>
  <c r="K3" i="3" s="1"/>
  <c r="B3" i="3"/>
  <c r="B5" i="3"/>
  <c r="B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tc={80290AB0-B4A3-4F33-A4E1-36B0D7BD95EA}</author>
  </authors>
  <commentList>
    <comment ref="G3" authorId="0" shapeId="0" xr:uid="{80290AB0-B4A3-4F33-A4E1-36B0D7BD95E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記入例　1952/3/13
年月日は”/"で区切ること</t>
      </text>
    </comment>
  </commentList>
</comments>
</file>

<file path=xl/sharedStrings.xml><?xml version="1.0" encoding="utf-8"?>
<sst xmlns="http://schemas.openxmlformats.org/spreadsheetml/2006/main" count="70" uniqueCount="68">
  <si>
    <t>氏名</t>
  </si>
  <si>
    <t>性別</t>
  </si>
  <si>
    <t>生年月日</t>
  </si>
  <si>
    <t>JAAF ID</t>
  </si>
  <si>
    <t>登録番号</t>
    <rPh sb="0" eb="2">
      <t>トウロク</t>
    </rPh>
    <phoneticPr fontId="1"/>
  </si>
  <si>
    <t>県番号</t>
    <rPh sb="0" eb="1">
      <t>ケン</t>
    </rPh>
    <rPh sb="1" eb="3">
      <t>バンゴウ</t>
    </rPh>
    <phoneticPr fontId="1"/>
  </si>
  <si>
    <t>7桁〒</t>
    <phoneticPr fontId="1"/>
  </si>
  <si>
    <t>住所(県､市)</t>
  </si>
  <si>
    <t>住所(字､番地)</t>
    <rPh sb="3" eb="4">
      <t>アザ</t>
    </rPh>
    <rPh sb="5" eb="7">
      <t>バンチ</t>
    </rPh>
    <phoneticPr fontId="1"/>
  </si>
  <si>
    <t>住所(ﾋﾞﾙ､ﾏﾝｼｮﾝ）</t>
    <phoneticPr fontId="1"/>
  </si>
  <si>
    <t>電話</t>
    <phoneticPr fontId="1"/>
  </si>
  <si>
    <t>種目1</t>
    <rPh sb="0" eb="2">
      <t>シュモク</t>
    </rPh>
    <phoneticPr fontId="1"/>
  </si>
  <si>
    <t>種目2</t>
    <rPh sb="0" eb="2">
      <t>シュモク</t>
    </rPh>
    <phoneticPr fontId="1"/>
  </si>
  <si>
    <t>種目3</t>
    <rPh sb="0" eb="2">
      <t>シュモク</t>
    </rPh>
    <phoneticPr fontId="1"/>
  </si>
  <si>
    <t>参加料</t>
    <rPh sb="0" eb="3">
      <t>サンカリョウ</t>
    </rPh>
    <phoneticPr fontId="1"/>
  </si>
  <si>
    <t>性別</t>
    <rPh sb="0" eb="2">
      <t>セイベツ</t>
    </rPh>
    <phoneticPr fontId="1"/>
  </si>
  <si>
    <t>男</t>
    <rPh sb="0" eb="1">
      <t>オトコ</t>
    </rPh>
    <phoneticPr fontId="1"/>
  </si>
  <si>
    <t>女</t>
    <rPh sb="0" eb="1">
      <t>オンナ</t>
    </rPh>
    <phoneticPr fontId="1"/>
  </si>
  <si>
    <t>種目</t>
    <rPh sb="0" eb="2">
      <t>シュモク</t>
    </rPh>
    <phoneticPr fontId="1"/>
  </si>
  <si>
    <t>60ｍ</t>
    <phoneticPr fontId="1"/>
  </si>
  <si>
    <t>100ｍ</t>
    <phoneticPr fontId="1"/>
  </si>
  <si>
    <t>富山県は18</t>
    <rPh sb="0" eb="3">
      <t>トヤマケン</t>
    </rPh>
    <phoneticPr fontId="1"/>
  </si>
  <si>
    <t>姓と名の間に1ｽﾍﾟｰｽ</t>
    <rPh sb="0" eb="1">
      <t>セイ</t>
    </rPh>
    <rPh sb="2" eb="3">
      <t>メイ</t>
    </rPh>
    <rPh sb="4" eb="5">
      <t>アイダ</t>
    </rPh>
    <phoneticPr fontId="1"/>
  </si>
  <si>
    <t>ﾌﾟﾙﾀﾞｳﾝﾒﾆｭｰから選択</t>
    <rPh sb="13" eb="15">
      <t>センタク</t>
    </rPh>
    <phoneticPr fontId="1"/>
  </si>
  <si>
    <t>西暦 年/月/日</t>
    <rPh sb="0" eb="2">
      <t>セイレキ</t>
    </rPh>
    <rPh sb="3" eb="4">
      <t>ネン</t>
    </rPh>
    <rPh sb="5" eb="6">
      <t>ツキ</t>
    </rPh>
    <rPh sb="7" eb="8">
      <t>ニチ</t>
    </rPh>
    <phoneticPr fontId="1"/>
  </si>
  <si>
    <t>11桁番号</t>
    <rPh sb="2" eb="3">
      <t>ケタ</t>
    </rPh>
    <rPh sb="3" eb="5">
      <t>バンゴウ</t>
    </rPh>
    <phoneticPr fontId="1"/>
  </si>
  <si>
    <t>**県**市(町･村)</t>
    <rPh sb="2" eb="3">
      <t>ケン</t>
    </rPh>
    <rPh sb="5" eb="6">
      <t>シ</t>
    </rPh>
    <rPh sb="7" eb="8">
      <t>マチ</t>
    </rPh>
    <rPh sb="9" eb="10">
      <t>ムラ</t>
    </rPh>
    <phoneticPr fontId="1"/>
  </si>
  <si>
    <t>半角ｶﾀｶﾅ、姓と名の間に1ｽﾍﾟｰｽ</t>
    <rPh sb="0" eb="2">
      <t>ハンカク</t>
    </rPh>
    <rPh sb="7" eb="8">
      <t>セイ</t>
    </rPh>
    <rPh sb="9" eb="10">
      <t>メイ</t>
    </rPh>
    <rPh sb="11" eb="12">
      <t>アイダ</t>
    </rPh>
    <phoneticPr fontId="1"/>
  </si>
  <si>
    <t>ﾌﾘｶﾞﾅ</t>
    <phoneticPr fontId="1"/>
  </si>
  <si>
    <t>種目１目標</t>
    <rPh sb="0" eb="2">
      <t>シュモク</t>
    </rPh>
    <rPh sb="3" eb="5">
      <t>モクヒョウ</t>
    </rPh>
    <phoneticPr fontId="1"/>
  </si>
  <si>
    <t>種目２目標</t>
    <rPh sb="0" eb="2">
      <t>シュモク</t>
    </rPh>
    <rPh sb="3" eb="5">
      <t>モクヒョウ</t>
    </rPh>
    <phoneticPr fontId="1"/>
  </si>
  <si>
    <t>種目３目標</t>
    <rPh sb="0" eb="2">
      <t>シュモク</t>
    </rPh>
    <rPh sb="3" eb="5">
      <t>モクヒョウ</t>
    </rPh>
    <phoneticPr fontId="1"/>
  </si>
  <si>
    <t>申込No.</t>
    <rPh sb="0" eb="2">
      <t>モウシコミ</t>
    </rPh>
    <phoneticPr fontId="1"/>
  </si>
  <si>
    <t>ﾌﾘｶﾅ</t>
    <phoneticPr fontId="1"/>
  </si>
  <si>
    <t>氏名</t>
    <rPh sb="0" eb="2">
      <t>シメイ</t>
    </rPh>
    <phoneticPr fontId="1"/>
  </si>
  <si>
    <t>生年月日</t>
    <rPh sb="0" eb="2">
      <t>セイネン</t>
    </rPh>
    <rPh sb="2" eb="4">
      <t>ガッピ</t>
    </rPh>
    <phoneticPr fontId="1"/>
  </si>
  <si>
    <t>年齢</t>
    <rPh sb="0" eb="2">
      <t>ネンレイ</t>
    </rPh>
    <phoneticPr fontId="1"/>
  </si>
  <si>
    <t>陸連所属名</t>
    <rPh sb="0" eb="2">
      <t>リクレン</t>
    </rPh>
    <rPh sb="2" eb="4">
      <t>ショゾク</t>
    </rPh>
    <rPh sb="4" eb="5">
      <t>メイ</t>
    </rPh>
    <phoneticPr fontId="1"/>
  </si>
  <si>
    <t>富山は半角5桁:10***</t>
    <rPh sb="0" eb="2">
      <t>トヤマ</t>
    </rPh>
    <rPh sb="3" eb="5">
      <t>ハンカク</t>
    </rPh>
    <rPh sb="6" eb="7">
      <t>ケタ</t>
    </rPh>
    <phoneticPr fontId="1"/>
  </si>
  <si>
    <t>郵便番号</t>
    <rPh sb="0" eb="2">
      <t>ユウビン</t>
    </rPh>
    <rPh sb="2" eb="4">
      <t>バンゴウ</t>
    </rPh>
    <phoneticPr fontId="1"/>
  </si>
  <si>
    <t>住所</t>
    <rPh sb="0" eb="2">
      <t>ジュウショ</t>
    </rPh>
    <phoneticPr fontId="1"/>
  </si>
  <si>
    <t>連絡先</t>
    <rPh sb="0" eb="3">
      <t>レンラクサキ</t>
    </rPh>
    <phoneticPr fontId="1"/>
  </si>
  <si>
    <t>ﾏｽﾀｰｽﾞ登録№</t>
    <rPh sb="6" eb="8">
      <t>トウロク</t>
    </rPh>
    <phoneticPr fontId="1"/>
  </si>
  <si>
    <t>JAAF ID</t>
    <phoneticPr fontId="1"/>
  </si>
  <si>
    <t>陸連所属名</t>
    <rPh sb="0" eb="2">
      <t>リクレン</t>
    </rPh>
    <rPh sb="2" eb="4">
      <t>ショゾク</t>
    </rPh>
    <rPh sb="4" eb="5">
      <t>メイ</t>
    </rPh>
    <phoneticPr fontId="1"/>
  </si>
  <si>
    <t>出場種目</t>
    <rPh sb="0" eb="2">
      <t>シュツジョウ</t>
    </rPh>
    <rPh sb="2" eb="4">
      <t>シュモク</t>
    </rPh>
    <phoneticPr fontId="1"/>
  </si>
  <si>
    <t>目標記録</t>
    <rPh sb="0" eb="2">
      <t>モクヒョウ</t>
    </rPh>
    <rPh sb="2" eb="4">
      <t>キロク</t>
    </rPh>
    <phoneticPr fontId="1"/>
  </si>
  <si>
    <t>①</t>
    <phoneticPr fontId="1"/>
  </si>
  <si>
    <t>②</t>
    <phoneticPr fontId="1"/>
  </si>
  <si>
    <t>③</t>
    <phoneticPr fontId="1"/>
  </si>
  <si>
    <t>目標記録は必ず記入ください</t>
    <rPh sb="0" eb="2">
      <t>モクヒョウ</t>
    </rPh>
    <rPh sb="2" eb="4">
      <t>キロク</t>
    </rPh>
    <rPh sb="5" eb="6">
      <t>カナラ</t>
    </rPh>
    <rPh sb="7" eb="9">
      <t>キニュウ</t>
    </rPh>
    <phoneticPr fontId="1"/>
  </si>
  <si>
    <t>選択No.</t>
    <rPh sb="0" eb="2">
      <t>センタク</t>
    </rPh>
    <phoneticPr fontId="1"/>
  </si>
  <si>
    <t>800m</t>
    <phoneticPr fontId="1"/>
  </si>
  <si>
    <t>1500ｍ</t>
    <phoneticPr fontId="1"/>
  </si>
  <si>
    <t>3000ｍ</t>
    <phoneticPr fontId="1"/>
  </si>
  <si>
    <t>5000ｍ</t>
    <phoneticPr fontId="1"/>
  </si>
  <si>
    <t>200m</t>
    <phoneticPr fontId="1"/>
  </si>
  <si>
    <t>400m</t>
    <phoneticPr fontId="1"/>
  </si>
  <si>
    <t>走幅跳</t>
  </si>
  <si>
    <t>走高跳</t>
  </si>
  <si>
    <t>砲丸投</t>
  </si>
  <si>
    <t>やり投</t>
  </si>
  <si>
    <t>円盤投</t>
  </si>
  <si>
    <t>場所：高岡市営城光寺陸上競技場</t>
    <rPh sb="0" eb="2">
      <t>バショ</t>
    </rPh>
    <rPh sb="3" eb="10">
      <t>タカオカシエイジョウコウジ</t>
    </rPh>
    <rPh sb="10" eb="15">
      <t>リクジョウキョウギジョウ</t>
    </rPh>
    <phoneticPr fontId="1"/>
  </si>
  <si>
    <t>10000m</t>
    <phoneticPr fontId="1"/>
  </si>
  <si>
    <t>"/"で区切って下さい</t>
    <rPh sb="4" eb="6">
      <t>クギ</t>
    </rPh>
    <rPh sb="8" eb="9">
      <t>クダ</t>
    </rPh>
    <phoneticPr fontId="1"/>
  </si>
  <si>
    <t>第22回春季富山マスターズ陸上競技大会参加申込書</t>
    <rPh sb="0" eb="1">
      <t>ダイ</t>
    </rPh>
    <rPh sb="3" eb="4">
      <t>カイ</t>
    </rPh>
    <rPh sb="4" eb="6">
      <t>シュンキ</t>
    </rPh>
    <rPh sb="6" eb="8">
      <t>トヤマ</t>
    </rPh>
    <rPh sb="13" eb="15">
      <t>リクジョウ</t>
    </rPh>
    <rPh sb="15" eb="17">
      <t>キョウギ</t>
    </rPh>
    <rPh sb="17" eb="19">
      <t>タイカイ</t>
    </rPh>
    <rPh sb="19" eb="21">
      <t>サンカ</t>
    </rPh>
    <rPh sb="21" eb="24">
      <t>モウシコミショ</t>
    </rPh>
    <phoneticPr fontId="1"/>
  </si>
  <si>
    <t>日時：2026年4月19日(日)</t>
    <rPh sb="0" eb="2">
      <t>ニチジ</t>
    </rPh>
    <rPh sb="7" eb="8">
      <t>ネン</t>
    </rPh>
    <rPh sb="9" eb="10">
      <t>ガツ</t>
    </rPh>
    <rPh sb="12" eb="13">
      <t>ニチ</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</si>
</sst>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 x14ac:knownFonts="1">
    <font>
      <sz val="11"/>
      <color theme="1"/>
      <name val="游ゴシック"/>
      <family val="2"/>
      <charset val="128"/>
      <scheme val="minor"/>
    </font>
    <font>
      <sz val="6"/>
      <name val="游ゴシック"/>
      <family val="2"/>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1" xfId="0" applyBorder="1">
      <alignment vertical="center"/>
    </xf>
    <xf numFmtId="0" fontId="0" fillId="2" borderId="0" xfId="0" applyFill="1">
      <alignment vertical="center"/>
    </xf>
    <xf numFmtId="0" fontId="0" fillId="3" borderId="1" xfId="0" applyFill="1" applyBorder="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0" borderId="1" xfId="0" applyBorder="1" applyAlignment="1">
      <alignment vertical="center" shrinkToFit="1"/>
    </xf>
    <xf numFmtId="0" fontId="0" fillId="4" borderId="1" xfId="0" applyFill="1" applyBorder="1" applyAlignment="1">
      <alignment vertical="center" shrinkToFit="1"/>
    </xf>
    <xf numFmtId="0" fontId="0" fillId="2" borderId="1" xfId="0" applyFill="1" applyBorder="1" applyAlignment="1">
      <alignment vertical="center" shrinkToFit="1"/>
    </xf>
    <xf numFmtId="0" fontId="0" fillId="5" borderId="1" xfId="0" applyFill="1" applyBorder="1" applyAlignment="1">
      <alignment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176" fontId="0" fillId="0" borderId="1" xfId="0" applyNumberFormat="1" applyBorder="1" applyAlignment="1">
      <alignment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6" borderId="1" xfId="0" applyFill="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誠愉 大懸" id="{32A13E02-7B55-4124-AADA-D8371433B93B}" userId="b12d2cd59fb1ed88"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 dT="2024-03-20T08:29:18.51" personId="{32A13E02-7B55-4124-AADA-D8371433B93B}" id="{80290AB0-B4A3-4F33-A4E1-36B0D7BD95EA}">
    <text>記入例　1952/3/13
年月日は”/"で区切ること</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71CC-2491-45D9-8469-3D3A12DBCBDA}">
  <sheetPr>
    <tabColor rgb="FFFF0000"/>
  </sheetPr>
  <dimension ref="A1:U10"/>
  <sheetViews>
    <sheetView tabSelected="1" workbookViewId="0">
      <selection activeCell="H2" sqref="H2"/>
    </sheetView>
  </sheetViews>
  <sheetFormatPr defaultRowHeight="18.3" x14ac:dyDescent="0.5"/>
  <cols>
    <col min="1" max="1" width="4.08984375" customWidth="1"/>
    <col min="2" max="2" width="4.54296875" customWidth="1"/>
    <col min="4" max="5" width="10.90625" customWidth="1"/>
    <col min="6" max="6" width="5.90625" customWidth="1"/>
    <col min="7" max="7" width="10.36328125" customWidth="1"/>
    <col min="10" max="10" width="7" customWidth="1"/>
    <col min="11" max="13" width="10.1796875" customWidth="1"/>
    <col min="15" max="20" width="6.26953125" customWidth="1"/>
  </cols>
  <sheetData>
    <row r="1" spans="1:21" x14ac:dyDescent="0.5">
      <c r="B1" t="s">
        <v>66</v>
      </c>
      <c r="H1" t="s">
        <v>67</v>
      </c>
      <c r="L1" t="s">
        <v>63</v>
      </c>
    </row>
    <row r="2" spans="1:21" s="12" customFormat="1" x14ac:dyDescent="0.5">
      <c r="A2" s="11" t="s">
        <v>32</v>
      </c>
      <c r="B2" s="11" t="s">
        <v>5</v>
      </c>
      <c r="C2" s="11" t="s">
        <v>4</v>
      </c>
      <c r="D2" s="11" t="s">
        <v>0</v>
      </c>
      <c r="E2" s="11" t="s">
        <v>28</v>
      </c>
      <c r="F2" s="11" t="s">
        <v>1</v>
      </c>
      <c r="G2" s="11" t="s">
        <v>2</v>
      </c>
      <c r="H2" s="11" t="s">
        <v>3</v>
      </c>
      <c r="I2" s="11" t="s">
        <v>37</v>
      </c>
      <c r="J2" s="11" t="s">
        <v>6</v>
      </c>
      <c r="K2" s="11" t="s">
        <v>7</v>
      </c>
      <c r="L2" s="11" t="s">
        <v>8</v>
      </c>
      <c r="M2" s="11" t="s">
        <v>9</v>
      </c>
      <c r="N2" s="11" t="s">
        <v>10</v>
      </c>
      <c r="O2" s="11" t="s">
        <v>11</v>
      </c>
      <c r="P2" s="11" t="s">
        <v>29</v>
      </c>
      <c r="Q2" s="11" t="s">
        <v>12</v>
      </c>
      <c r="R2" s="11" t="s">
        <v>30</v>
      </c>
      <c r="S2" s="11" t="s">
        <v>13</v>
      </c>
      <c r="T2" s="11" t="s">
        <v>31</v>
      </c>
      <c r="U2" s="11" t="s">
        <v>14</v>
      </c>
    </row>
    <row r="3" spans="1:21" x14ac:dyDescent="0.5">
      <c r="A3" s="1">
        <v>1</v>
      </c>
      <c r="B3" s="1"/>
      <c r="C3" s="3"/>
      <c r="D3" s="7"/>
      <c r="E3" s="8"/>
      <c r="F3" s="9"/>
      <c r="G3" s="13"/>
      <c r="H3" s="10"/>
      <c r="I3" s="10"/>
      <c r="J3" s="7"/>
      <c r="K3" s="7"/>
      <c r="L3" s="7"/>
      <c r="M3" s="7"/>
      <c r="N3" s="7"/>
      <c r="O3" s="9"/>
      <c r="P3" s="7"/>
      <c r="Q3" s="9"/>
      <c r="R3" s="7"/>
      <c r="S3" s="9"/>
      <c r="T3" s="7"/>
      <c r="U3" s="7" t="str">
        <f>IF(COUNTA(O3,Q3,S3)&gt;0,IF(COUNTA(O3,Q3,S3)&lt;3,3000,4000),"-")</f>
        <v>-</v>
      </c>
    </row>
    <row r="4" spans="1:21" x14ac:dyDescent="0.5">
      <c r="A4" s="1">
        <v>2</v>
      </c>
      <c r="B4" s="1"/>
      <c r="C4" s="3"/>
      <c r="D4" s="7"/>
      <c r="E4" s="8"/>
      <c r="F4" s="9"/>
      <c r="G4" s="13"/>
      <c r="H4" s="10"/>
      <c r="I4" s="10"/>
      <c r="J4" s="7"/>
      <c r="K4" s="7"/>
      <c r="L4" s="7"/>
      <c r="M4" s="7"/>
      <c r="N4" s="7"/>
      <c r="O4" s="9"/>
      <c r="P4" s="7"/>
      <c r="Q4" s="9"/>
      <c r="R4" s="7"/>
      <c r="S4" s="9"/>
      <c r="T4" s="7"/>
      <c r="U4" s="7" t="str">
        <f t="shared" ref="U4:U5" si="0">IF(COUNTA(O4,Q4,S4)&gt;0,IF(COUNTA(O4,Q4,S4)&lt;3,3000,4000),"-")</f>
        <v>-</v>
      </c>
    </row>
    <row r="5" spans="1:21" x14ac:dyDescent="0.5">
      <c r="A5" s="1">
        <v>3</v>
      </c>
      <c r="B5" s="1"/>
      <c r="C5" s="3"/>
      <c r="D5" s="7"/>
      <c r="E5" s="8"/>
      <c r="F5" s="9"/>
      <c r="G5" s="13"/>
      <c r="H5" s="10"/>
      <c r="I5" s="10"/>
      <c r="J5" s="7"/>
      <c r="K5" s="7"/>
      <c r="L5" s="7"/>
      <c r="M5" s="7"/>
      <c r="N5" s="7"/>
      <c r="O5" s="9"/>
      <c r="P5" s="7"/>
      <c r="Q5" s="9"/>
      <c r="R5" s="7"/>
      <c r="S5" s="9"/>
      <c r="T5" s="7"/>
      <c r="U5" s="7" t="str">
        <f t="shared" si="0"/>
        <v>-</v>
      </c>
    </row>
    <row r="7" spans="1:21" x14ac:dyDescent="0.5">
      <c r="G7" t="s">
        <v>24</v>
      </c>
    </row>
    <row r="8" spans="1:21" x14ac:dyDescent="0.5">
      <c r="B8" t="s">
        <v>21</v>
      </c>
      <c r="D8" t="s">
        <v>22</v>
      </c>
      <c r="G8" t="s">
        <v>65</v>
      </c>
      <c r="K8" t="s">
        <v>26</v>
      </c>
      <c r="O8" s="2" t="s">
        <v>23</v>
      </c>
      <c r="P8" s="2"/>
      <c r="Q8" s="2"/>
      <c r="R8" s="2"/>
      <c r="S8" s="2"/>
      <c r="T8" s="2"/>
    </row>
    <row r="9" spans="1:21" x14ac:dyDescent="0.5">
      <c r="C9" s="4" t="s">
        <v>38</v>
      </c>
      <c r="D9" s="4"/>
      <c r="E9" s="5" t="s">
        <v>27</v>
      </c>
      <c r="F9" s="5"/>
      <c r="G9" s="5"/>
      <c r="H9" s="6" t="s">
        <v>25</v>
      </c>
      <c r="I9" s="6"/>
      <c r="P9" t="s">
        <v>50</v>
      </c>
    </row>
    <row r="10" spans="1:21" x14ac:dyDescent="0.5">
      <c r="F10" s="2" t="s">
        <v>23</v>
      </c>
      <c r="G10" s="2"/>
    </row>
  </sheetData>
  <phoneticPr fontId="1"/>
  <dataValidations count="4">
    <dataValidation type="list" allowBlank="1" showInputMessage="1" showErrorMessage="1" sqref="F3:F5" xr:uid="{12AB1819-EB74-4A8C-883D-79069B747D1B}">
      <formula1>性別</formula1>
    </dataValidation>
    <dataValidation type="list" allowBlank="1" showInputMessage="1" showErrorMessage="1" sqref="O3:O5 Q3:Q5 S3:S5" xr:uid="{267EFAAB-4899-43CD-B488-0E2DCBF5045D}">
      <formula1>種目</formula1>
    </dataValidation>
    <dataValidation imeMode="halfKatakana" allowBlank="1" showInputMessage="1" showErrorMessage="1" sqref="E3:E5" xr:uid="{E65FC4F6-7407-434B-8F7D-84A3E055C64C}"/>
    <dataValidation imeMode="off" allowBlank="1" showInputMessage="1" showErrorMessage="1" sqref="B3:C5 G3:G5 J3:J5 T3:T5 P3:P5 R3:R5 N3:N5" xr:uid="{52C0984C-242B-4F4C-83F6-F8287F09CAAE}"/>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D33CF-1D7C-4385-BCC1-E2A4E37DB786}">
  <dimension ref="A1:C18"/>
  <sheetViews>
    <sheetView workbookViewId="0">
      <selection activeCell="C16" sqref="C16"/>
    </sheetView>
  </sheetViews>
  <sheetFormatPr defaultRowHeight="18.3" x14ac:dyDescent="0.5"/>
  <cols>
    <col min="3" max="3" width="11.81640625" customWidth="1"/>
  </cols>
  <sheetData>
    <row r="1" spans="1:3" x14ac:dyDescent="0.5">
      <c r="A1" t="s">
        <v>15</v>
      </c>
      <c r="C1" t="s">
        <v>18</v>
      </c>
    </row>
    <row r="2" spans="1:3" x14ac:dyDescent="0.5">
      <c r="A2" s="17" t="s">
        <v>16</v>
      </c>
      <c r="C2" s="17" t="s">
        <v>19</v>
      </c>
    </row>
    <row r="3" spans="1:3" x14ac:dyDescent="0.5">
      <c r="A3" s="19" t="s">
        <v>17</v>
      </c>
      <c r="C3" s="18" t="s">
        <v>20</v>
      </c>
    </row>
    <row r="4" spans="1:3" x14ac:dyDescent="0.5">
      <c r="C4" s="18" t="s">
        <v>56</v>
      </c>
    </row>
    <row r="5" spans="1:3" x14ac:dyDescent="0.5">
      <c r="C5" s="18" t="s">
        <v>57</v>
      </c>
    </row>
    <row r="6" spans="1:3" x14ac:dyDescent="0.5">
      <c r="C6" s="18" t="s">
        <v>52</v>
      </c>
    </row>
    <row r="7" spans="1:3" x14ac:dyDescent="0.5">
      <c r="C7" s="18" t="s">
        <v>53</v>
      </c>
    </row>
    <row r="8" spans="1:3" x14ac:dyDescent="0.5">
      <c r="C8" s="18" t="s">
        <v>54</v>
      </c>
    </row>
    <row r="9" spans="1:3" x14ac:dyDescent="0.5">
      <c r="C9" s="18" t="s">
        <v>55</v>
      </c>
    </row>
    <row r="10" spans="1:3" x14ac:dyDescent="0.5">
      <c r="C10" s="18" t="s">
        <v>64</v>
      </c>
    </row>
    <row r="11" spans="1:3" x14ac:dyDescent="0.5">
      <c r="C11" s="18" t="s">
        <v>58</v>
      </c>
    </row>
    <row r="12" spans="1:3" x14ac:dyDescent="0.5">
      <c r="C12" s="18" t="s">
        <v>59</v>
      </c>
    </row>
    <row r="13" spans="1:3" x14ac:dyDescent="0.5">
      <c r="C13" s="18" t="s">
        <v>60</v>
      </c>
    </row>
    <row r="14" spans="1:3" x14ac:dyDescent="0.5">
      <c r="C14" s="18" t="s">
        <v>61</v>
      </c>
    </row>
    <row r="15" spans="1:3" x14ac:dyDescent="0.5">
      <c r="C15" s="18" t="s">
        <v>62</v>
      </c>
    </row>
    <row r="16" spans="1:3" x14ac:dyDescent="0.5">
      <c r="C16" s="18"/>
    </row>
    <row r="17" spans="3:3" x14ac:dyDescent="0.5">
      <c r="C17" s="18"/>
    </row>
    <row r="18" spans="3:3" x14ac:dyDescent="0.5">
      <c r="C18" s="19"/>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AF03-7596-4914-8544-4C24B6459F08}">
  <sheetPr>
    <tabColor theme="3"/>
  </sheetPr>
  <dimension ref="A1:K9"/>
  <sheetViews>
    <sheetView workbookViewId="0">
      <selection activeCell="B2" sqref="B2:K2"/>
    </sheetView>
  </sheetViews>
  <sheetFormatPr defaultRowHeight="18.3" x14ac:dyDescent="0.5"/>
  <cols>
    <col min="2" max="2" width="5.54296875" customWidth="1"/>
    <col min="5" max="5" width="6.453125" customWidth="1"/>
    <col min="7" max="7" width="12.08984375" customWidth="1"/>
    <col min="8" max="8" width="5.6328125" customWidth="1"/>
    <col min="9" max="9" width="8" customWidth="1"/>
    <col min="11" max="11" width="5.7265625" customWidth="1"/>
  </cols>
  <sheetData>
    <row r="1" spans="1:11" ht="30.05" customHeight="1" x14ac:dyDescent="0.5">
      <c r="A1" s="14" t="s">
        <v>51</v>
      </c>
      <c r="J1" s="23">
        <v>46131</v>
      </c>
      <c r="K1" s="24"/>
    </row>
    <row r="2" spans="1:11" ht="35.049999999999997" customHeight="1" x14ac:dyDescent="0.5">
      <c r="A2" s="16">
        <v>1</v>
      </c>
      <c r="B2" s="20" t="str">
        <f>申込書!B1</f>
        <v>第22回春季富山マスターズ陸上競技大会参加申込書</v>
      </c>
      <c r="C2" s="22"/>
      <c r="D2" s="22"/>
      <c r="E2" s="22"/>
      <c r="F2" s="22"/>
      <c r="G2" s="22"/>
      <c r="H2" s="22"/>
      <c r="I2" s="22"/>
      <c r="J2" s="22"/>
      <c r="K2" s="21"/>
    </row>
    <row r="3" spans="1:11" ht="35.049999999999997" customHeight="1" x14ac:dyDescent="0.5">
      <c r="A3" s="14" t="s">
        <v>33</v>
      </c>
      <c r="B3" s="20">
        <f>VLOOKUP($A$2,申込書!$A$2:$U$5,5)</f>
        <v>0</v>
      </c>
      <c r="C3" s="22"/>
      <c r="D3" s="22"/>
      <c r="E3" s="22"/>
      <c r="F3" s="21"/>
      <c r="G3" s="14" t="s">
        <v>35</v>
      </c>
      <c r="H3" s="25">
        <f>VLOOKUP($A$2,申込書!$A$2:$U$5,7)</f>
        <v>0</v>
      </c>
      <c r="I3" s="26"/>
      <c r="J3" s="14" t="s">
        <v>36</v>
      </c>
      <c r="K3" s="1">
        <f>DATEDIF(H3,J1,"y")</f>
        <v>126</v>
      </c>
    </row>
    <row r="4" spans="1:11" ht="35.049999999999997" customHeight="1" x14ac:dyDescent="0.5">
      <c r="A4" s="14" t="s">
        <v>34</v>
      </c>
      <c r="B4" s="20">
        <f>VLOOKUP($A$2,申込書!$A$2:$U$5,4)</f>
        <v>0</v>
      </c>
      <c r="C4" s="22"/>
      <c r="D4" s="22"/>
      <c r="E4" s="22"/>
      <c r="F4" s="21"/>
      <c r="G4" s="14" t="s">
        <v>42</v>
      </c>
      <c r="H4" s="1">
        <f>VLOOKUP($A$2,申込書!$A$2:$U$5,2)</f>
        <v>0</v>
      </c>
      <c r="I4" s="1">
        <f>VLOOKUP($A$2,申込書!$A$2:$U$5,3)</f>
        <v>0</v>
      </c>
      <c r="J4" s="14" t="s">
        <v>15</v>
      </c>
      <c r="K4" s="1">
        <f>VLOOKUP($A$2,申込書!$A$2:$U$5,6)</f>
        <v>0</v>
      </c>
    </row>
    <row r="5" spans="1:11" ht="35.049999999999997" customHeight="1" x14ac:dyDescent="0.5">
      <c r="A5" s="14" t="s">
        <v>39</v>
      </c>
      <c r="B5" s="20">
        <f>VLOOKUP($A$2,申込書!$A$2:$U$5,10)</f>
        <v>0</v>
      </c>
      <c r="C5" s="21"/>
      <c r="D5" s="14" t="s">
        <v>40</v>
      </c>
      <c r="E5" s="20">
        <f>VLOOKUP($A$2,申込書!$A$2:$U$5,11)</f>
        <v>0</v>
      </c>
      <c r="F5" s="22"/>
      <c r="G5" s="22">
        <f>VLOOKUP($A$2,申込書!$A$2:$U$5,12)</f>
        <v>0</v>
      </c>
      <c r="H5" s="22"/>
      <c r="I5" s="22"/>
      <c r="J5" s="22">
        <f>VLOOKUP($A$2,申込書!$A$2:$U$5,13)</f>
        <v>0</v>
      </c>
      <c r="K5" s="21"/>
    </row>
    <row r="6" spans="1:11" ht="35.049999999999997" customHeight="1" x14ac:dyDescent="0.5">
      <c r="A6" s="14" t="s">
        <v>41</v>
      </c>
      <c r="B6" s="20">
        <f>VLOOKUP($A$2,申込書!$A$2:$U$5,14)</f>
        <v>0</v>
      </c>
      <c r="C6" s="22"/>
      <c r="D6" s="22"/>
      <c r="E6" s="22"/>
      <c r="F6" s="21"/>
      <c r="G6" s="1"/>
      <c r="H6" s="20"/>
      <c r="I6" s="22"/>
      <c r="J6" s="22"/>
      <c r="K6" s="21"/>
    </row>
    <row r="7" spans="1:11" ht="35.049999999999997" customHeight="1" x14ac:dyDescent="0.5">
      <c r="A7" s="14" t="s">
        <v>43</v>
      </c>
      <c r="B7" s="20">
        <f>VLOOKUP($A$2,申込書!$A$2:$U$5,8)</f>
        <v>0</v>
      </c>
      <c r="C7" s="22"/>
      <c r="D7" s="22"/>
      <c r="E7" s="22"/>
      <c r="F7" s="21"/>
      <c r="G7" s="14" t="s">
        <v>44</v>
      </c>
      <c r="H7" s="20">
        <f>VLOOKUP($A$2,申込書!$A$2:$U$5,9)</f>
        <v>0</v>
      </c>
      <c r="I7" s="22"/>
      <c r="J7" s="22"/>
      <c r="K7" s="21"/>
    </row>
    <row r="8" spans="1:11" ht="35.049999999999997" customHeight="1" x14ac:dyDescent="0.5">
      <c r="A8" s="14" t="s">
        <v>45</v>
      </c>
      <c r="B8" s="14" t="s">
        <v>47</v>
      </c>
      <c r="C8" s="20">
        <f>VLOOKUP($A$2,申込書!$A$2:$U$5,15)</f>
        <v>0</v>
      </c>
      <c r="D8" s="21"/>
      <c r="E8" s="15" t="s">
        <v>48</v>
      </c>
      <c r="F8" s="20">
        <f>VLOOKUP($A$2,申込書!$A$2:$U$5,17)</f>
        <v>0</v>
      </c>
      <c r="G8" s="21"/>
      <c r="H8" s="14" t="s">
        <v>49</v>
      </c>
      <c r="I8" s="22">
        <f>VLOOKUP($A$2,申込書!$A$2:$U$5,19)</f>
        <v>0</v>
      </c>
      <c r="J8" s="22"/>
      <c r="K8" s="21"/>
    </row>
    <row r="9" spans="1:11" ht="35.049999999999997" customHeight="1" x14ac:dyDescent="0.5">
      <c r="A9" s="14" t="s">
        <v>46</v>
      </c>
      <c r="B9" s="14"/>
      <c r="C9" s="20">
        <f>VLOOKUP($A$2,申込書!$A$2:$U$5,16)</f>
        <v>0</v>
      </c>
      <c r="D9" s="21"/>
      <c r="E9" s="15"/>
      <c r="F9" s="20">
        <f>VLOOKUP($A$2,申込書!$A$2:$U$5,18)</f>
        <v>0</v>
      </c>
      <c r="G9" s="21"/>
      <c r="H9" s="14"/>
      <c r="I9" s="22">
        <f>VLOOKUP($A$2,申込書!$A$2:$U$5,20)</f>
        <v>0</v>
      </c>
      <c r="J9" s="22"/>
      <c r="K9" s="21"/>
    </row>
  </sheetData>
  <mergeCells count="19">
    <mergeCell ref="J1:K1"/>
    <mergeCell ref="B2:K2"/>
    <mergeCell ref="G5:I5"/>
    <mergeCell ref="J5:K5"/>
    <mergeCell ref="B5:C5"/>
    <mergeCell ref="E5:F5"/>
    <mergeCell ref="B3:F3"/>
    <mergeCell ref="B4:F4"/>
    <mergeCell ref="H3:I3"/>
    <mergeCell ref="C9:D9"/>
    <mergeCell ref="F9:G9"/>
    <mergeCell ref="I9:K9"/>
    <mergeCell ref="H7:K7"/>
    <mergeCell ref="H6:K6"/>
    <mergeCell ref="I8:K8"/>
    <mergeCell ref="B6:F6"/>
    <mergeCell ref="B7:F7"/>
    <mergeCell ref="C8:D8"/>
    <mergeCell ref="F8:G8"/>
  </mergeCells>
  <phoneticPr fontId="1"/>
  <pageMargins left="0.44" right="0.3"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名前リスト</vt:lpstr>
      <vt:lpstr>個票（記入禁止）</vt:lpstr>
      <vt:lpstr>'個票（記入禁止）'!Print_Area</vt:lpstr>
      <vt:lpstr>種目</vt:lpstr>
      <vt:lpstr>性別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大懸誠愉</dc:creator>
  <cp:lastModifiedBy>誠愉 大懸</cp:lastModifiedBy>
  <cp:lastPrinted>2021-07-06T07:06:53Z</cp:lastPrinted>
  <dcterms:created xsi:type="dcterms:W3CDTF">2021-05-16T07:02:07Z</dcterms:created>
  <dcterms:modified xsi:type="dcterms:W3CDTF">2026-03-17T08:05:27Z</dcterms:modified>
</cp:coreProperties>
</file>